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12600"/>
  </bookViews>
  <sheets>
    <sheet name="TENDER" sheetId="1" r:id="rId1"/>
  </sheets>
  <definedNames>
    <definedName name="_xlnm.Print_Area" localSheetId="0">TENDER!$A$1:$E$71</definedName>
  </definedNames>
  <calcPr calcId="144525"/>
</workbook>
</file>

<file path=xl/calcChain.xml><?xml version="1.0" encoding="utf-8"?>
<calcChain xmlns="http://schemas.openxmlformats.org/spreadsheetml/2006/main">
  <c r="D50" i="1" l="1"/>
  <c r="D43" i="1"/>
  <c r="XEX42" i="1"/>
  <c r="D29" i="1"/>
  <c r="D27" i="1"/>
  <c r="D26" i="1"/>
  <c r="D20" i="1"/>
  <c r="D19" i="1"/>
  <c r="D17" i="1"/>
  <c r="D16" i="1"/>
  <c r="D10" i="1"/>
  <c r="D11" i="1" l="1"/>
</calcChain>
</file>

<file path=xl/sharedStrings.xml><?xml version="1.0" encoding="utf-8"?>
<sst xmlns="http://schemas.openxmlformats.org/spreadsheetml/2006/main" count="156" uniqueCount="116">
  <si>
    <r>
      <t xml:space="preserve">LOKACIJA: </t>
    </r>
    <r>
      <rPr>
        <sz val="12"/>
        <rFont val="Times New Roman"/>
        <family val="1"/>
      </rPr>
      <t xml:space="preserve">           Ul. Zvečanska br. 7, Beograd, k.p. 3281/8 KO Savski Venac</t>
    </r>
  </si>
  <si>
    <t>POS</t>
  </si>
  <si>
    <t>OPIS POZICIJE</t>
  </si>
  <si>
    <t>JEDINICA MERE</t>
  </si>
  <si>
    <t>KOLIČINA</t>
  </si>
  <si>
    <t>1</t>
  </si>
  <si>
    <t>DEMONTAŽE I RUŠENJA</t>
  </si>
  <si>
    <t>Rušenje betonske podloge zajedno sa svim slojevima debljine do20cm (betonska ploča 10cm tampon sloj 10cm). Šut prikupiti, izneti i odložiti na gradilišnu deponiju. Obračun po m2 poda.</t>
  </si>
  <si>
    <t>m2</t>
  </si>
  <si>
    <t>1.2</t>
  </si>
  <si>
    <t>kom</t>
  </si>
  <si>
    <t>Utovar i odvoz šuta sa gradilišne deponije na gradsku deponiju udaljenosti do 20km. Prikupiti šut i drugi otpadni materijal, utovariti u kamion i odvesti na gradsku deponiju, udaljenu do 20km. Obračun količine radova po m3, mereno u rastresitom stanju.</t>
  </si>
  <si>
    <t>m3</t>
  </si>
  <si>
    <t>2</t>
  </si>
  <si>
    <t>ZEMLJANI RADOVI</t>
  </si>
  <si>
    <t>2.1</t>
  </si>
  <si>
    <t>Planiranje i nivelisanje terena sa iskopom zemlje III kategorije. Sve površine grubo i fino isplanirati sa tačnošću od +/-2 cm. U cenu je uračunati i potrebno popunjavanje i nabijanje odnosno skidanje zemlje. Višak zemlje odložiti na gradilišnu deponiju. Obračun po m2 planirane površine.</t>
  </si>
  <si>
    <t>2.2</t>
  </si>
  <si>
    <t>Kombinovani ručni i mašinski iskop zemlje III kategorije za betonske podloge igrališta debljine do 40 cm. Iskop izvesti prema projektu i datim kotama. Bočne strane pravilno odseći, a dno nivelisati. Iskopanu zemlju prevest utovariti na kamion i odvesti na gradsku deponiju. Obračun po m2 iskopane zemlje.</t>
  </si>
  <si>
    <t>2.3</t>
  </si>
  <si>
    <t>Kombinovani ručni i mašinski iskop zemlje III kategorije za potporni zid. Obračun po m3, sa deponovanjem na gradilišnu deponiju.</t>
  </si>
  <si>
    <t>2.4</t>
  </si>
  <si>
    <t>Kombinovani ručni i mašinski iskop zemlje  III kategorije za stepeništa u parteru. Obračun po m3 sa deponovanjem na gradilišnu deponiju.</t>
  </si>
  <si>
    <t>2.5</t>
  </si>
  <si>
    <t>Kombinovani ručni i mašinski iskop zemlje  III kategorije za temelje tribina amfiteatra. Obračun po m3sa deponovanjem na gradilišnu deponiju.</t>
  </si>
  <si>
    <t>2.6</t>
  </si>
  <si>
    <t>Nasipanje prostora pored temelja zemljom. Zemlju nasipati u slojevima od 20 cm kvasiti vodom i nabiti do potrebne zbijenosti. Za nasipanje koristiti zemlju, deponovanu prilikom iskopa. Obračun po m3 zemlje.</t>
  </si>
  <si>
    <t>2.7</t>
  </si>
  <si>
    <t>Nabavka, nasipanje, razastiranje i nabijanje tampon sloja šljunka, kao podloge za podove u parteru i
ispod temelja debljine 10cm. Šljunak mora da bude potpuno čist, bez organskih primesa. Šljunak nabijati do potrebne zbijenosti. Obračun po m³.</t>
  </si>
  <si>
    <t>2.8</t>
  </si>
  <si>
    <t>Nabavka, nasipanje, razastiranje i nabijanje tampon sloja šljunka, kao podloge za podove ispod staze debljine 20cm. Šljunak mora da bude potpuno čist, bez organskih primesa. Šljunak nabijati do potrebne zbijenosti. Obračun po m³.</t>
  </si>
  <si>
    <t>2.9</t>
  </si>
  <si>
    <t>Utovar, odvoz i istovar viška zemlje van gradilišta na deponiju ili drugo mesto koje odredi nadzorni organ, a po uslovima nadležnog lokalnog organa, na udaljenost do 20km. Obračun po m3.</t>
  </si>
  <si>
    <t>3</t>
  </si>
  <si>
    <t>BETONSKI RADOVI</t>
  </si>
  <si>
    <t>3.1</t>
  </si>
  <si>
    <t>Nabavka materijala i betoniranje platoa armiranim betonom MB 20 debljine 10cm. Gornju površinu isperdašiti i beton negovati . U cenu ulazi i armatura (armatrurna mreža Q188) Obračun po m2 poda.</t>
  </si>
  <si>
    <t>3.2</t>
  </si>
  <si>
    <t>Nabavka materijala i betoniranje temelja i veznih greda tribina amfiteatra, armiranim betonom MB 30, liju se preko tampon sloja šljunka. Obračun po m³, sa potrebnom oplatom i armaturom.</t>
  </si>
  <si>
    <t>3.3</t>
  </si>
  <si>
    <t>Nabavka materijala i izrada kosih stepenišnih ploča d=12cm u svemu prema projektu, sa istovremenom izradom stepenika, armiranim betonom MB 30, na tlu. Obračun po m² ugrađenog betona, sa potrebnom oplatom i armaturom.</t>
  </si>
  <si>
    <t>3.4</t>
  </si>
  <si>
    <t>Nabavka materijala i izrada betonskih tribina amfiteatra armiranim betonom MB 30 u glatkoj oplati. Obračun po m3, sa potrebnom glatkom oplatom.</t>
  </si>
  <si>
    <t>3.5</t>
  </si>
  <si>
    <t>Nabavka potrebnog materijala i izrada lučnog potpornog zida d=20cm od AB, MB 20 u glatkoj oplati. Obračun po m3, sa potrebnom glatkom oplatom i armaturom.</t>
  </si>
  <si>
    <t>3.6</t>
  </si>
  <si>
    <t>Izrada staze od lako armiranog betona, debljine 10 cm, marke MB 30. Stazu armirati mrežastom armaturom i betonirati. Gornju površinu staze obraditi po uputstvu projektanta i beton negovati. U cenu ulazi i armatura. Obračun po m2 staze.</t>
  </si>
  <si>
    <t>3.7</t>
  </si>
  <si>
    <t>Nabavka potrebnog materijala i izrada potpornog zida  d=20cm od AB, MB 20 u glatkoj oplati. Obračun po m3, sa potrebnom glatkom oplatom i armaturom.</t>
  </si>
  <si>
    <t>3.8</t>
  </si>
  <si>
    <t>Bojenje betonskih tribina mafiteatra bojom za beton tonom po izboru projektanta u dva sloja. Površina za nanošenje mora biti čvrsta, suva i čista, bez prašine, ulja ili drugih nečistoća. Obračun po m2 obojene površine.</t>
  </si>
  <si>
    <t>4</t>
  </si>
  <si>
    <t>ARMIRAČKI RADOVI</t>
  </si>
  <si>
    <t>Nabavka, transport, ispravljanje, sečenje, savijanje i montaža armature za izradu betonskih radova u svemu prema statičkom računu i detaljima. Na oplatu pre betoniranja postaviti plastične podmetače - distancere. Obračun količine po kg težine, mereno prema stvarnim dužinama u teoretskim težinama.</t>
  </si>
  <si>
    <t>a)</t>
  </si>
  <si>
    <t>B 500 B</t>
  </si>
  <si>
    <t xml:space="preserve">kg </t>
  </si>
  <si>
    <t>5</t>
  </si>
  <si>
    <t>RADOVI NA IZRADI ZASTORA</t>
  </si>
  <si>
    <t>5.1</t>
  </si>
  <si>
    <t>Nabavka materijala i izrada zastora, sa završnom obradom betonskim pločama d=4cm. Pod se izvodi preko pripremljene i iznivelisane podloge, u sledećim slojevima: - peskoviti šljunak d=15 cm - drobljeni kamen granulacije   0/31,5, debljine d=15 cm - podloga od peska d=4 cm, - betonska ploča 4cm 20/20/4,5 cm Obračun po m² komplet izvedenog poda.</t>
  </si>
  <si>
    <t>5.2</t>
  </si>
  <si>
    <t>Nabavka materijala i izrada staze, sa završnom obradom betonskim pločama d=6cm. Pod se izvodi preko pripremljene i iznivelisane podloge, u sledećim slojevima: - peskoviti šljunak d=15 cm - drobljeni kamen granulacije   0/31,5, debljine d=15 cm - podloga od peska d=4 cm, - betonska ploča 6cm 20/20/6 cm Obračun po m2 komplet izvedenog poda.</t>
  </si>
  <si>
    <t>5.3</t>
  </si>
  <si>
    <t>Nabavka materijala i polaganje montažnog betonskog ivičnjaka, dimenzija 18/12/60 cm, oko staza. Ivičnjak se postavlja preko podloge od mršavog betona, što je sastavni deo pozicije. Obračun po m¹.</t>
  </si>
  <si>
    <t>m1</t>
  </si>
  <si>
    <t>5.4</t>
  </si>
  <si>
    <t>Nabavka materijala i polaganje montažnog betonskog ivičnjaka, dimenzija 10/12/60 cm, oko  staza. Ivičnjak se postavlja preko podloge od mršavog betona, što je sastavni deo pozicije. Obračun po m¹.</t>
  </si>
  <si>
    <t>5.5</t>
  </si>
  <si>
    <t>Nabavka, isporuka i izrada sintetičke gumene podloge za plato izrađenu špric sistemom. Podloga je dvoslojna, vodopropusna. Ukupna debljina podloge iznosi 13mm od čega:
- Noseći/osnovni sloj debljine 10mm izrađen od SBR-a granulacije 1-4mm povezanih poliuretanskim lepilom
- Završni/habajući sloj debljine 3mm izrađen od EPDM-a granulacije 0,5-1,5mm povezanih poliuretanskim lepilom. Završna boja po izboru Investitora. Obračun po m2.</t>
  </si>
  <si>
    <t>6</t>
  </si>
  <si>
    <t>OPREMA PARTERA</t>
  </si>
  <si>
    <t>6.1</t>
  </si>
  <si>
    <t>Đubrijera
Nabavka i montaža korpe za otpatke (tipa "Forma", "Meteor", ili slično), dimenzija 38/70 cm.
Izrađuje se od čelične potkonstrukcije sačinjene od kutijastih profila i flahova na koje se pričvršćuju spoljne drvene letvice od čamovine.
Unutar ovog spoljnog omotača postavlja se cilindrična uložina od rolovanog pocinkovanog lima.
Fiksiranje kante vrši se pomoću valjka za ankerovanje u betonsku, odnosno noseću podlogu, a preko čelične podne potkonstrukcije.
Svi pripadajući metalni delovi kante štite se postupkom toplog cinkovanja, pa boje prajmerom i završnom, poliuretanskom bojom, otpornom na termičke promene, u Ral-u, po izboru projektanta.
Drveni elementi se impregniraju i bajcuju u željenom tonu, posle čega se finalno lakiraju u dva nanosa.
Obračun po komadu izrađenih, ugrađenih i finalno obrađenih đubrijera.</t>
  </si>
  <si>
    <t>6.2</t>
  </si>
  <si>
    <t>Nabavka potrebnog materijala. izrada i postavljanje parkovske klupe. Klupa se radi prema detalju od pocinkovanog čelika u antracit boji (RAL 7016) i punih jelovih gredica dim. 40*80mm. Drvo se premazuje bezbojnim mat lakom. Klupe se montiraju za podlogu od nabijenog betona štefljenjem putem anker ploča. Obračun po komadu.</t>
  </si>
  <si>
    <t>6.3</t>
  </si>
  <si>
    <t>Izrada i postavljanje lučne ograde na potpornom zidu i tribinama amfiteatra od čeličnih profila i flahova (HOP 30x30x3, i ispune fi 20mm) visina ograde 70cm. Ogradu izraditi i ugraditi po detaljima i uputstvu projektanta. Spojeve i varove idealno izraditi, očistiti i obrusiti. Pre ugradnje ogradu očistiti od korozije i prašine, brusiti i opajati. Naneti impregnaciju, osnovnu boju i postaviti ogradu. Nakon ugradnje popraviti osnovnu boju, predkitovati i brusiti i obojiti dva puta. Obračun po kg ograde.</t>
  </si>
  <si>
    <t>6.4</t>
  </si>
  <si>
    <t>Izrada i postavljanje ograde na betonskim šahtama, od čeličnih profila i flahova (HOP 30x30x3, i ispune fi 20mm) visina ograde 70cm. Ogradu izraditi i ugraditi po detaljima i uputstvu projektanta. Spojeve i varove idealno izraditi, očistiti i obrusiti. Pre ugradnje ogradu očistiti od korozije i prašine, brusiti i opajati. Naneti impregnaciju, osnovnu boju i postaviti ogradu. Nakon ugradnje popraviti osnovnu boju, predkitovati i brusiti i obojiti dva puta. Obračun po kg ograde.</t>
  </si>
  <si>
    <t>6.5</t>
  </si>
  <si>
    <t>Oblaganje tribina amfiteatra širine 40cm borovim letvama preseka 48/76 mm. Postaviti suve, prave i kvalitetne štafle od borovine, optimalne dužine podkonstrukciji od čeličnih profila 40x20x3mm koje se tipluju u beton. Obračun po m2.</t>
  </si>
  <si>
    <t>6.6</t>
  </si>
  <si>
    <t>6.7</t>
  </si>
  <si>
    <t>7</t>
  </si>
  <si>
    <t>OZELENJAVANJE</t>
  </si>
  <si>
    <t>7.1</t>
  </si>
  <si>
    <t>Izrada travnjaka. Teren  na kome se zasniva travnjak mora  biti očišćen od svih primesa organske i neorganske prirode. Nakon toga površinu namenjenu za travnjak treba izriljati ašovom do dubine od 30 cm prevrćući busenje i usitnjavajući ga. Tom prilikom mogu se pojaviti razni otpaci, korenje, te ih treba pažljivo sakupiti i ukloniti. Nakon toga potrebno je grubo poravnati zemljište grabuljom koja će usput pokupiti one otpatke koji se prilikom predhodnog sakupljanja nisu pojavili. Na ovako pripremljeno zemljište treba obaviti razastiranje prirodnog đubriva. Sloj humusno-tresetnog đubriva treba da bude najmanje 1-2 cm ali i više, što zavisi od kvaliteta zemljišta (2-5 kg/m2). Đubrivo treba izmešati sa zemljišnim supstratom, ručno ili rotofrezerom  u zavisnosti od terenskih uslova. Nakon ovoga potrebno je izvršiti grubo planiranje terena sa tačnošću ± 5 cm, a zatim fino isplanirati teren sa tačnošću ±1 cm. Na tako pripremljenom zemljištu izvršiti setvu određene smeše trava. Setvu izvršiti sa 300-350 kg/ha ili 30-35 gr/m2, ručno u dva unakrsna pravca, po mirnom vremenu bez vetra i padavina. Seme treba zatapkati ručno, grabuljicom ili “ježom”. Zatravljenu površinu treba blago uvaljati ručnim valjkom, drvenim ili gvozdenim, ne težim od 20-30 kg.  Zatim površinu natopiti finim mlazom vode.</t>
  </si>
  <si>
    <t>7.2</t>
  </si>
  <si>
    <t>Humuziranje, iskop, utovar, transport sa 15 km i razastiranje humusa ručno sa planiranjem i valjanjem.
U sloju od 20 cm na površinama
1010.00 m2x 0.2m= 202.00m3</t>
  </si>
  <si>
    <t>7.3</t>
  </si>
  <si>
    <t xml:space="preserve">Prenošenje projekta na teren i obeležavanje prema Projektu ozelenjavanja. </t>
  </si>
  <si>
    <t>7.4</t>
  </si>
  <si>
    <t>Nabaka, transport i sadnja sadnica vrste Tuja Smaragd, do 5 godina starosti, visine 1.0-1.40m sa kompletnom pripremom sadnog mesta prema Projektu ozelenjavanja.</t>
  </si>
  <si>
    <t>8</t>
  </si>
  <si>
    <t>INVESTICIONO ODRŽAVANJE</t>
  </si>
  <si>
    <t>8.1</t>
  </si>
  <si>
    <r>
      <t>Investiciono održavanje zelenih površina podrazumeva sve operacije održavanja i nege zelenila, zalivanje, orošavanje, okopavanje, formiranje, košenje travnjaka i zaštitu biljnog materijala od oštećenja entomološkog i fitopatološkog porekla. Ono iznosi 10% od investicione vrednosti ozelenjavanja (</t>
    </r>
    <r>
      <rPr>
        <i/>
        <sz val="12"/>
        <rFont val="Times New Roman"/>
        <family val="1"/>
      </rPr>
      <t>pozicije 7.1-7.4</t>
    </r>
    <r>
      <rPr>
        <sz val="12"/>
        <rFont val="Times New Roman"/>
        <family val="1"/>
      </rPr>
      <t>), za period od godinu dana.</t>
    </r>
  </si>
  <si>
    <t>%</t>
  </si>
  <si>
    <t>Iskop rova u zemlji do III kategorije, bez zapreka, i zatrpavanje po polaganju kablova spoljašnjeg osvetljenja kompleksa. Iskop rova je mašinski i ručni.
Po završetku iskopa posuti po dnu rova sloj sitnozrnaste zemlje debljine 10 cm pre polaganja kablova i drugi sloj iste količine zemlje po polaganju kablova.
Iznad kablova, iznad gornjeg sloja sitnozrnaste zemlje, postavlja se PVC štitnik (koruba). Zatrpavanje rova se vrši u slojevima po 20 cm, uz nabijanje, a višak zemlje se odvozi na deponiju udaljenu do 500 m (po odluci Investitora). Na visini od 40 cm iznad kablova postaviti upozoravajuću traku POZOR ENERGETSKI KABAL. Po postavljanju trake nasuti i nabiti drugi sloj zemlje.  
Plaća se po m3 iskopanog rova (70 m3), sa zatrpavanjem, izradom slojeva od sitnozrnaste zemlje i postavljanjem PVC štitnika i upozoravajuće trake. Rov je dimenzija 0.8 x 0.4 m. Dužina rova je 216m.</t>
  </si>
  <si>
    <t>Isecanje asvalta u dužini od 5m, dubine 10-15cm, od portirnice do zemlljanog terena, u širini od 40cm, prilikom iskopa rova za polaganje napojnih kablova, kao i ponovno asvaltiranje, nakon zatrpavanja rova.</t>
  </si>
  <si>
    <t>paušalno</t>
  </si>
  <si>
    <t>Polaganje trake Fe/Zn 25x4 mm u zemlju, u već iskopan rov, i povezivanje metalnih stubova spoljašnjeg osvetljenja kompleksa. Traka se varenjem spaja na metalni stub osvetljenja. Trake FeZn spajaju se sa uzemljivačima najbližih objekata.
Plaća se po metru postavljene trake.</t>
  </si>
  <si>
    <t>m</t>
  </si>
  <si>
    <t xml:space="preserve">Orman rasvete , smešten u portirnici, iz koga se vode tri podzemna kabla, PPOO 3x2.5mm2, za napajanje tri reda baštenskih svetiljki, koji orjentaciono sadrži :  - grebenasti prekidač 0-1, -tropolni kontaktor, -foto rele sa sondom, -pomoćne kontaktore, - automatske osigurače 10A                                                                                   </t>
  </si>
  <si>
    <t>Polaganje i uvezivanje napojnog kabla PP-Y 5x4mm2, od glavnog razvodnog ormana do portirnice za napajanje ormana rasvete. Procenjena dužina kabla je 30m.</t>
  </si>
  <si>
    <t xml:space="preserve">Razmeravanje terena, obeležavanje mesta za kopanje temelja, betoniranje sa dovozom potrebnog materijala, izrada oplata i betoniranje temelja, postavljanje svetiljki. Temeljna stopa dimenzije 40x40x60cm. Spajanje stuba na površinski trakasti uzemljivač FeZn 25x4mm, montaža i povezivanje svetiljki na stibu. Plaća se po komadu </t>
  </si>
  <si>
    <t>Isporuka i uvezivanje kabla PP-Y 3x1,5mm2, za uvezivanje rasvete.</t>
  </si>
  <si>
    <t>Isporuka, polaganje i povezivanje energetskih kablova za napajanje svetiljki. Na trasi  kablovi se polažu direktno u zemlju, u već iskopani rov. Ispod zidanih površina i asvaltnih staza   kablovi se polažu kroz čvrste PVC cevi. Računa se po dužnom metru postavljenog i pričvršćenog kabla, sa obradom krajeva, povezivanjem i obeležavanjem, kao i uvezivanje u trafo stanici u polju javne rasvete. 
Ukupno kablova:  PP00 3X2.5 mm2.</t>
  </si>
  <si>
    <t xml:space="preserve">Ostala ne specifirana oprema  </t>
  </si>
  <si>
    <t>A:PARTERNO UREDJENJE</t>
  </si>
  <si>
    <t>B:  IZVOĐENJE ELEKTRIČNIH INSTALACIJA SPOLJNOG UREĐENJA  NA OBJEKTU MATERINSKI DOM, ZVEČANSKA 7</t>
  </si>
  <si>
    <t xml:space="preserve">Nabavka potrebnog materijala i postavljanje ograde izrađene oko trafoa od čeličnih kutijastih profila 40x30x3mm preko koje se postavlja PVC mesh platno odštampano u boji po izboru investitora u visokoj rezoluciji a sa dečijim motivima. Ograda se postavlja u AB temelj dimenzija 50x50x100cm, PVC mesh platno se pričvršćuje specijalnim zatezačima za stubove od kutijastih profila. Visina ograde je 3m nadzemno (1m ankerisana za betonsku stopu) i dužina jednog polja je 5m. Metalne stubove čistiti od korozije i prašine, naneti impregnaciju, obojiti osnovnom bojom i obojiti dva puta bojom za metal po izboru investitora. Obračun po m1 komplet izvedene pozicije (ukuljučujući i iskop zemlje za postavljanje temeljnih stopa sa nabijanjem tampon sloja šljunka d=10cm ispod AB stope).Mesh platno treba da ima sledece karakteristike:Ukupna tezina do 250(+/-10)g/m2, debljina od 0,6 mm, zatezna cvrstoca Warp od 1825 N/5 cm,zatezna cvrstoca Weft od 1825 N/5 cm,ponasanje kod vatre M1.Platno treba da bude odstampano u digitalnoj stampi sirokog formata u visokoj rezoluciji sa parcijalnim lakom na delovima stampe.Izbor stampe po zelji Narucioca .Za platno je obavezno dostaviti dokaz o kvalitetu sa overenim prevodom </t>
  </si>
  <si>
    <t xml:space="preserve">Nabavka potrebnog materijala i postavljanje ograde izrađene od čeličnih kutijastih profila 40x30x3mm preko koje se postavlja PVC mesh platno odštampano u boji po izboru investitora u visokoj rezoluciji a sa dečijim motivima. Ograda se postavlja u AB temelj dimenzija 50x50x100cm, PVC mesh platno se pričvršćuje specijalnim zatezačima za stubove od kutijastih profila. Visina ograde je 3m nadzemno (1m ankerisana za betonsku stopu) i dužina jednog polja je 5m. Metalne stubove čistiti od korozije i prašine, naneti impregnaciju, obojiti osnovnom bojom i obojiti dva puta bojom za metal po izboru investitora. Obračun po m1 komplet izvedene pozicije (ukuljučujući i iskop za postavljanje temeljnih stopa sa nabijanjem tampon sloja šljunka d=10cm ispod AB stope).Baner platno treba da ima sledece karakteristike:Ukupna tezina do 500g/m2, snaga pucanja Warp 2500N/5cm,snaga pucanja Weft 1800 N/5 cm,snaga cepanja Warp 250 N,Snaga cepanja Weft 250 N,ponasanje kod vatre M2.Platno treba da bude odstampano u digitalnoj stampi sirokog formata u visokoj rezoluciji sa parcijalnim lakom na delovima stampe.Izbor stampe po zelji Narucioca .Za platno je obavezno dostaviti dokaz o kvalitetu sa overenim prevodom </t>
  </si>
  <si>
    <t>Baštenska svetiljka slična tipu Mobil art- Gap brilijant 20351 (sa led sijalicom)</t>
  </si>
  <si>
    <t>Tehnicka specifikacija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</si>
</sst>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409]General"/>
  </numFmts>
  <fonts count="14" x14ac:knownFonts="1">
    <font>
      <sz val="10"/>
      <name val="Arial"/>
      <family val="2"/>
    </font>
    <font>
      <sz val="11"/>
      <color theme="1"/>
      <name val="Calibri"/>
      <family val="2"/>
      <scheme val="minor"/>
    </font>
    <font>
      <sz val="10"/>
      <name val="Arial"/>
      <family val="2"/>
    </font>
    <font>
      <b/>
      <sz val="16"/>
      <name val="Times New Roman"/>
      <family val="1"/>
    </font>
    <font>
      <sz val="12"/>
      <name val="Times New Roman"/>
      <family val="1"/>
    </font>
    <font>
      <b/>
      <sz val="12"/>
      <name val="Times New Roman"/>
      <family val="1"/>
    </font>
    <font>
      <sz val="10"/>
      <name val="Times New Roman"/>
      <family val="1"/>
    </font>
    <font>
      <sz val="16"/>
      <name val="Times New Roman"/>
      <family val="1"/>
    </font>
    <font>
      <sz val="11"/>
      <name val="Times New Roman"/>
      <family val="1"/>
    </font>
    <font>
      <i/>
      <sz val="12"/>
      <name val="Times New Roman"/>
      <family val="1"/>
    </font>
    <font>
      <sz val="10"/>
      <name val="Arial"/>
      <family val="2"/>
      <charset val="238"/>
    </font>
    <font>
      <sz val="12"/>
      <color rgb="FFFF0000"/>
      <name val="Times New Roman"/>
      <family val="1"/>
    </font>
    <font>
      <sz val="11"/>
      <color theme="1"/>
      <name val="Calibri"/>
      <family val="2"/>
      <charset val="238"/>
      <scheme val="minor"/>
    </font>
    <font>
      <sz val="11"/>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right/>
      <top/>
      <bottom style="thin">
        <color indexed="64"/>
      </bottom>
      <diagonal/>
    </border>
    <border>
      <left style="thin">
        <color indexed="64"/>
      </left>
      <right style="hair">
        <color auto="1"/>
      </right>
      <top style="thin">
        <color indexed="64"/>
      </top>
      <bottom style="medium">
        <color auto="1"/>
      </bottom>
      <diagonal/>
    </border>
    <border>
      <left style="hair">
        <color auto="1"/>
      </left>
      <right style="hair">
        <color auto="1"/>
      </right>
      <top style="thin">
        <color indexed="64"/>
      </top>
      <bottom style="medium">
        <color auto="1"/>
      </bottom>
      <diagonal/>
    </border>
    <border>
      <left style="thin">
        <color indexed="64"/>
      </left>
      <right style="hair">
        <color indexed="64"/>
      </right>
      <top style="hair">
        <color indexed="64"/>
      </top>
      <bottom style="hair">
        <color indexed="64"/>
      </bottom>
      <diagonal/>
    </border>
    <border>
      <left style="hair">
        <color indexed="64"/>
      </left>
      <right/>
      <top style="medium">
        <color auto="1"/>
      </top>
      <bottom style="hair">
        <color indexed="64"/>
      </bottom>
      <diagonal/>
    </border>
    <border>
      <left/>
      <right/>
      <top style="medium">
        <color auto="1"/>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164" fontId="2" fillId="0" borderId="0" applyFont="0" applyFill="0" applyBorder="0" applyAlignment="0" applyProtection="0"/>
    <xf numFmtId="165" fontId="10" fillId="0" borderId="0"/>
    <xf numFmtId="0" fontId="12" fillId="0" borderId="0"/>
    <xf numFmtId="0" fontId="1" fillId="0" borderId="0"/>
  </cellStyleXfs>
  <cellXfs count="58">
    <xf numFmtId="0" fontId="0" fillId="0" borderId="0" xfId="0">
      <alignment vertical="center"/>
    </xf>
    <xf numFmtId="0" fontId="4" fillId="0" borderId="0" xfId="0" applyFont="1" applyFill="1" applyAlignment="1"/>
    <xf numFmtId="1" fontId="4" fillId="0" borderId="3" xfId="0" applyNumberFormat="1"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horizontal="center"/>
    </xf>
    <xf numFmtId="4" fontId="4" fillId="0" borderId="0" xfId="0" applyNumberFormat="1" applyFont="1" applyFill="1" applyBorder="1" applyAlignment="1">
      <alignment horizontal="center"/>
    </xf>
    <xf numFmtId="0" fontId="4" fillId="0" borderId="0" xfId="0" applyFont="1" applyFill="1" applyBorder="1">
      <alignment vertical="center"/>
    </xf>
    <xf numFmtId="0" fontId="5" fillId="3" borderId="4" xfId="0" applyFont="1" applyFill="1" applyBorder="1" applyAlignment="1">
      <alignment horizontal="right" vertical="justify"/>
    </xf>
    <xf numFmtId="0" fontId="4" fillId="0" borderId="0" xfId="0" applyFont="1" applyBorder="1">
      <alignment vertical="center"/>
    </xf>
    <xf numFmtId="0" fontId="5" fillId="0" borderId="3" xfId="0" applyFont="1" applyFill="1" applyBorder="1" applyAlignment="1">
      <alignment horizontal="center" vertical="top"/>
    </xf>
    <xf numFmtId="0" fontId="5" fillId="0" borderId="0" xfId="0" applyFont="1" applyFill="1" applyBorder="1" applyAlignment="1">
      <alignment horizontal="center" vertical="top"/>
    </xf>
    <xf numFmtId="4" fontId="5" fillId="0" borderId="0" xfId="0" applyNumberFormat="1" applyFont="1" applyFill="1" applyBorder="1" applyAlignment="1">
      <alignment horizontal="center"/>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0" fontId="5" fillId="0" borderId="9" xfId="0"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4" fillId="0" borderId="0" xfId="0" applyFont="1" applyBorder="1" applyAlignment="1">
      <alignment vertical="center" wrapText="1"/>
    </xf>
    <xf numFmtId="49" fontId="5" fillId="2" borderId="10" xfId="0" applyNumberFormat="1" applyFont="1" applyFill="1" applyBorder="1" applyAlignment="1">
      <alignment horizontal="center" vertical="top" wrapText="1"/>
    </xf>
    <xf numFmtId="0" fontId="5" fillId="2" borderId="11" xfId="0" applyFont="1" applyFill="1" applyBorder="1" applyAlignment="1">
      <alignment horizontal="left" vertical="top"/>
    </xf>
    <xf numFmtId="0" fontId="4" fillId="2" borderId="12" xfId="0" applyFont="1" applyFill="1" applyBorder="1" applyAlignment="1">
      <alignment horizontal="center"/>
    </xf>
    <xf numFmtId="2" fontId="4" fillId="2" borderId="12" xfId="0" applyNumberFormat="1" applyFont="1" applyFill="1" applyBorder="1" applyAlignment="1">
      <alignment horizontal="center"/>
    </xf>
    <xf numFmtId="0" fontId="6" fillId="0" borderId="0" xfId="0" applyFont="1" applyFill="1" applyAlignment="1"/>
    <xf numFmtId="49" fontId="4" fillId="0" borderId="10" xfId="0" applyNumberFormat="1" applyFont="1" applyFill="1" applyBorder="1" applyAlignment="1">
      <alignment horizontal="center" vertical="top" wrapText="1"/>
    </xf>
    <xf numFmtId="0" fontId="4" fillId="0" borderId="13" xfId="0" applyFont="1" applyFill="1" applyBorder="1" applyAlignment="1">
      <alignment horizontal="left" vertical="top" wrapText="1"/>
    </xf>
    <xf numFmtId="4" fontId="4" fillId="0" borderId="13" xfId="0" applyNumberFormat="1" applyFont="1" applyFill="1" applyBorder="1" applyAlignment="1">
      <alignment horizontal="center" wrapText="1"/>
    </xf>
    <xf numFmtId="2" fontId="4" fillId="0" borderId="13" xfId="0" applyNumberFormat="1" applyFont="1" applyFill="1" applyBorder="1" applyAlignment="1">
      <alignment horizontal="center" wrapText="1"/>
    </xf>
    <xf numFmtId="4" fontId="5" fillId="0" borderId="14" xfId="0" applyNumberFormat="1" applyFont="1" applyFill="1" applyBorder="1" applyAlignment="1">
      <alignment horizontal="center" wrapText="1"/>
    </xf>
    <xf numFmtId="2" fontId="5" fillId="0" borderId="14" xfId="0" applyNumberFormat="1" applyFont="1" applyFill="1" applyBorder="1" applyAlignment="1">
      <alignment horizontal="center" wrapText="1"/>
    </xf>
    <xf numFmtId="49" fontId="4" fillId="0" borderId="15" xfId="0" applyNumberFormat="1" applyFont="1" applyFill="1" applyBorder="1" applyAlignment="1">
      <alignment horizontal="center" vertical="top" wrapText="1"/>
    </xf>
    <xf numFmtId="49" fontId="5" fillId="2" borderId="16" xfId="0" applyNumberFormat="1" applyFont="1" applyFill="1" applyBorder="1" applyAlignment="1">
      <alignment horizontal="center" vertical="top" wrapText="1"/>
    </xf>
    <xf numFmtId="0" fontId="4" fillId="0" borderId="13" xfId="0" applyNumberFormat="1" applyFont="1" applyFill="1" applyBorder="1" applyAlignment="1">
      <alignment horizontal="left" vertical="top" wrapText="1"/>
    </xf>
    <xf numFmtId="0" fontId="7" fillId="0" borderId="0" xfId="0" applyFont="1" applyFill="1" applyAlignment="1"/>
    <xf numFmtId="0" fontId="4" fillId="0" borderId="13" xfId="0" applyFont="1" applyFill="1" applyBorder="1" applyAlignment="1">
      <alignment horizontal="center"/>
    </xf>
    <xf numFmtId="2" fontId="4" fillId="0" borderId="13" xfId="0" applyNumberFormat="1" applyFont="1" applyFill="1" applyBorder="1" applyAlignment="1">
      <alignment horizontal="center"/>
    </xf>
    <xf numFmtId="2" fontId="6" fillId="0" borderId="0" xfId="0" applyNumberFormat="1" applyFont="1" applyFill="1" applyAlignment="1"/>
    <xf numFmtId="0" fontId="8" fillId="0" borderId="13"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justify" vertical="top"/>
    </xf>
    <xf numFmtId="0" fontId="4" fillId="0" borderId="0" xfId="0" applyFont="1" applyFill="1" applyBorder="1" applyAlignment="1">
      <alignment horizontal="center"/>
    </xf>
    <xf numFmtId="0" fontId="5" fillId="2" borderId="17" xfId="0" applyFont="1" applyFill="1" applyBorder="1" applyAlignment="1">
      <alignment horizontal="left" vertical="justify"/>
    </xf>
    <xf numFmtId="0" fontId="5" fillId="2" borderId="1" xfId="0" applyFont="1" applyFill="1" applyBorder="1" applyAlignment="1">
      <alignment vertical="center" wrapText="1" shrinkToFit="1"/>
    </xf>
    <xf numFmtId="0" fontId="5" fillId="2" borderId="2" xfId="0" applyFont="1" applyFill="1" applyBorder="1" applyAlignment="1">
      <alignment horizontal="center" wrapText="1" shrinkToFit="1"/>
    </xf>
    <xf numFmtId="2" fontId="5" fillId="2" borderId="2" xfId="0" applyNumberFormat="1" applyFont="1" applyFill="1" applyBorder="1" applyAlignment="1"/>
    <xf numFmtId="0" fontId="10" fillId="0" borderId="0" xfId="0" applyFont="1" applyFill="1"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3" fillId="0" borderId="13" xfId="0" applyFont="1" applyFill="1" applyBorder="1" applyAlignment="1">
      <alignment horizontal="left" vertical="top" wrapText="1"/>
    </xf>
    <xf numFmtId="2" fontId="3" fillId="2" borderId="1"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xf>
    <xf numFmtId="2" fontId="5" fillId="0" borderId="1" xfId="0" applyNumberFormat="1" applyFont="1" applyFill="1" applyBorder="1" applyAlignment="1">
      <alignment horizontal="left" vertical="top" wrapText="1"/>
    </xf>
    <xf numFmtId="2" fontId="5" fillId="0" borderId="2" xfId="0" applyNumberFormat="1" applyFont="1" applyFill="1" applyBorder="1" applyAlignment="1">
      <alignment horizontal="left" vertical="top" wrapText="1"/>
    </xf>
    <xf numFmtId="0" fontId="4" fillId="0" borderId="2" xfId="0" applyFont="1" applyBorder="1" applyAlignment="1">
      <alignment horizontal="left" vertical="top"/>
    </xf>
    <xf numFmtId="0" fontId="5" fillId="3" borderId="5" xfId="0" applyFont="1" applyFill="1" applyBorder="1" applyAlignment="1">
      <alignment horizontal="center" vertical="justify"/>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1" fillId="0" borderId="0" xfId="0" applyFont="1" applyFill="1" applyBorder="1" applyAlignment="1">
      <alignment horizontal="left" vertical="top" wrapText="1"/>
    </xf>
    <xf numFmtId="2" fontId="5" fillId="2" borderId="1"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xf>
  </cellXfs>
  <cellStyles count="5">
    <cellStyle name="Comma 2" xfId="1"/>
    <cellStyle name="Normal" xfId="0" builtinId="0"/>
    <cellStyle name="Normal 2" xfId="2"/>
    <cellStyle name="Normal 3 2 2"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71"/>
  <sheetViews>
    <sheetView tabSelected="1" view="pageBreakPreview" topLeftCell="A58" zoomScaleNormal="100" zoomScaleSheetLayoutView="100" workbookViewId="0">
      <selection activeCell="A12" sqref="A12:D13"/>
    </sheetView>
  </sheetViews>
  <sheetFormatPr defaultRowHeight="15.75" x14ac:dyDescent="0.25"/>
  <cols>
    <col min="1" max="1" width="6.7109375" style="36" customWidth="1"/>
    <col min="2" max="2" width="45.85546875" style="37" customWidth="1"/>
    <col min="3" max="3" width="12" style="38" customWidth="1"/>
    <col min="4" max="4" width="22.140625" style="5" customWidth="1"/>
    <col min="5" max="5" width="9.85546875" style="8" bestFit="1" customWidth="1"/>
    <col min="6" max="16384" width="9.140625" style="8"/>
  </cols>
  <sheetData>
    <row r="1" spans="1:4" s="1" customFormat="1" ht="54" customHeight="1" x14ac:dyDescent="0.25">
      <c r="A1" s="47" t="s">
        <v>115</v>
      </c>
      <c r="B1" s="48"/>
      <c r="C1" s="48"/>
      <c r="D1" s="48"/>
    </row>
    <row r="2" spans="1:4" s="1" customFormat="1" x14ac:dyDescent="0.25">
      <c r="A2" s="49"/>
      <c r="B2" s="50"/>
      <c r="C2" s="50"/>
      <c r="D2" s="50"/>
    </row>
    <row r="3" spans="1:4" s="1" customFormat="1" x14ac:dyDescent="0.25">
      <c r="A3" s="49" t="s">
        <v>0</v>
      </c>
      <c r="B3" s="51"/>
      <c r="C3" s="51"/>
      <c r="D3" s="51"/>
    </row>
    <row r="4" spans="1:4" s="6" customFormat="1" x14ac:dyDescent="0.25">
      <c r="A4" s="2"/>
      <c r="B4" s="3"/>
      <c r="C4" s="4"/>
      <c r="D4" s="5"/>
    </row>
    <row r="5" spans="1:4" x14ac:dyDescent="0.2">
      <c r="A5" s="7"/>
      <c r="B5" s="52"/>
      <c r="C5" s="52"/>
      <c r="D5" s="52"/>
    </row>
    <row r="6" spans="1:4" x14ac:dyDescent="0.2">
      <c r="A6" s="53" t="s">
        <v>110</v>
      </c>
      <c r="B6" s="54"/>
      <c r="C6" s="54"/>
      <c r="D6" s="54"/>
    </row>
    <row r="7" spans="1:4" x14ac:dyDescent="0.25">
      <c r="A7" s="9"/>
      <c r="B7" s="10"/>
      <c r="C7" s="4"/>
      <c r="D7" s="11"/>
    </row>
    <row r="8" spans="1:4" s="16" customFormat="1" ht="32.25" thickBot="1" x14ac:dyDescent="0.3">
      <c r="A8" s="12" t="s">
        <v>1</v>
      </c>
      <c r="B8" s="13" t="s">
        <v>2</v>
      </c>
      <c r="C8" s="14" t="s">
        <v>3</v>
      </c>
      <c r="D8" s="15" t="s">
        <v>4</v>
      </c>
    </row>
    <row r="9" spans="1:4" s="21" customFormat="1" x14ac:dyDescent="0.25">
      <c r="A9" s="17" t="s">
        <v>5</v>
      </c>
      <c r="B9" s="18" t="s">
        <v>6</v>
      </c>
      <c r="C9" s="19"/>
      <c r="D9" s="20"/>
    </row>
    <row r="10" spans="1:4" s="21" customFormat="1" ht="79.5" customHeight="1" x14ac:dyDescent="0.25">
      <c r="A10" s="22">
        <v>1.1000000000000001</v>
      </c>
      <c r="B10" s="23" t="s">
        <v>7</v>
      </c>
      <c r="C10" s="24" t="s">
        <v>8</v>
      </c>
      <c r="D10" s="25">
        <f>18+22</f>
        <v>40</v>
      </c>
    </row>
    <row r="11" spans="1:4" s="21" customFormat="1" ht="95.25" thickBot="1" x14ac:dyDescent="0.3">
      <c r="A11" s="22" t="s">
        <v>9</v>
      </c>
      <c r="B11" s="23" t="s">
        <v>11</v>
      </c>
      <c r="C11" s="24" t="s">
        <v>12</v>
      </c>
      <c r="D11" s="25">
        <f>D10*1.3*0.3</f>
        <v>15.6</v>
      </c>
    </row>
    <row r="12" spans="1:4" s="21" customFormat="1" x14ac:dyDescent="0.25">
      <c r="A12" s="29" t="s">
        <v>13</v>
      </c>
      <c r="B12" s="18" t="s">
        <v>14</v>
      </c>
      <c r="C12" s="19"/>
      <c r="D12" s="20"/>
    </row>
    <row r="13" spans="1:4" s="21" customFormat="1" ht="111.75" customHeight="1" x14ac:dyDescent="0.25">
      <c r="A13" s="28" t="s">
        <v>15</v>
      </c>
      <c r="B13" s="23" t="s">
        <v>16</v>
      </c>
      <c r="C13" s="25" t="s">
        <v>8</v>
      </c>
      <c r="D13" s="25">
        <v>940</v>
      </c>
    </row>
    <row r="14" spans="1:4" s="21" customFormat="1" ht="110.25" x14ac:dyDescent="0.25">
      <c r="A14" s="28" t="s">
        <v>17</v>
      </c>
      <c r="B14" s="23" t="s">
        <v>18</v>
      </c>
      <c r="C14" s="25" t="s">
        <v>8</v>
      </c>
      <c r="D14" s="25">
        <v>130</v>
      </c>
    </row>
    <row r="15" spans="1:4" s="21" customFormat="1" ht="47.25" x14ac:dyDescent="0.25">
      <c r="A15" s="28" t="s">
        <v>19</v>
      </c>
      <c r="B15" s="23" t="s">
        <v>20</v>
      </c>
      <c r="C15" s="25" t="s">
        <v>12</v>
      </c>
      <c r="D15" s="25">
        <v>4.5</v>
      </c>
    </row>
    <row r="16" spans="1:4" s="21" customFormat="1" ht="47.25" x14ac:dyDescent="0.25">
      <c r="A16" s="28" t="s">
        <v>21</v>
      </c>
      <c r="B16" s="23" t="s">
        <v>22</v>
      </c>
      <c r="C16" s="25" t="s">
        <v>12</v>
      </c>
      <c r="D16" s="25">
        <f>15*0.3</f>
        <v>4.5</v>
      </c>
    </row>
    <row r="17" spans="1:5" s="21" customFormat="1" ht="47.25" x14ac:dyDescent="0.25">
      <c r="A17" s="28" t="s">
        <v>23</v>
      </c>
      <c r="B17" s="23" t="s">
        <v>24</v>
      </c>
      <c r="C17" s="25" t="s">
        <v>12</v>
      </c>
      <c r="D17" s="25">
        <f>40*0.8</f>
        <v>32</v>
      </c>
    </row>
    <row r="18" spans="1:5" s="21" customFormat="1" ht="78.75" x14ac:dyDescent="0.25">
      <c r="A18" s="28" t="s">
        <v>25</v>
      </c>
      <c r="B18" s="23" t="s">
        <v>26</v>
      </c>
      <c r="C18" s="25" t="s">
        <v>12</v>
      </c>
      <c r="D18" s="25">
        <v>18.66</v>
      </c>
    </row>
    <row r="19" spans="1:5" s="21" customFormat="1" ht="108.75" customHeight="1" x14ac:dyDescent="0.25">
      <c r="A19" s="28" t="s">
        <v>27</v>
      </c>
      <c r="B19" s="23" t="s">
        <v>28</v>
      </c>
      <c r="C19" s="25" t="s">
        <v>12</v>
      </c>
      <c r="D19" s="25">
        <f>(170+D35+120)*0.1</f>
        <v>35.800000000000004</v>
      </c>
    </row>
    <row r="20" spans="1:5" s="21" customFormat="1" ht="108.75" customHeight="1" x14ac:dyDescent="0.25">
      <c r="A20" s="28" t="s">
        <v>29</v>
      </c>
      <c r="B20" s="23" t="s">
        <v>30</v>
      </c>
      <c r="C20" s="25" t="s">
        <v>12</v>
      </c>
      <c r="D20" s="25">
        <f>130*0.2</f>
        <v>26</v>
      </c>
    </row>
    <row r="21" spans="1:5" s="21" customFormat="1" ht="79.5" customHeight="1" thickBot="1" x14ac:dyDescent="0.3">
      <c r="A21" s="28" t="s">
        <v>31</v>
      </c>
      <c r="B21" s="30" t="s">
        <v>32</v>
      </c>
      <c r="C21" s="25" t="s">
        <v>12</v>
      </c>
      <c r="D21" s="25">
        <v>234</v>
      </c>
    </row>
    <row r="22" spans="1:5" s="21" customFormat="1" x14ac:dyDescent="0.25">
      <c r="A22" s="29" t="s">
        <v>33</v>
      </c>
      <c r="B22" s="18" t="s">
        <v>34</v>
      </c>
      <c r="C22" s="19"/>
      <c r="D22" s="20"/>
    </row>
    <row r="23" spans="1:5" s="21" customFormat="1" ht="78.75" x14ac:dyDescent="0.25">
      <c r="A23" s="28" t="s">
        <v>35</v>
      </c>
      <c r="B23" s="30" t="s">
        <v>36</v>
      </c>
      <c r="C23" s="25" t="s">
        <v>8</v>
      </c>
      <c r="D23" s="25">
        <v>130</v>
      </c>
    </row>
    <row r="24" spans="1:5" s="21" customFormat="1" ht="63" x14ac:dyDescent="0.25">
      <c r="A24" s="28" t="s">
        <v>37</v>
      </c>
      <c r="B24" s="30" t="s">
        <v>38</v>
      </c>
      <c r="C24" s="25" t="s">
        <v>12</v>
      </c>
      <c r="D24" s="25">
        <v>6</v>
      </c>
    </row>
    <row r="25" spans="1:5" s="21" customFormat="1" ht="94.5" x14ac:dyDescent="0.25">
      <c r="A25" s="28" t="s">
        <v>39</v>
      </c>
      <c r="B25" s="30" t="s">
        <v>40</v>
      </c>
      <c r="C25" s="25" t="s">
        <v>8</v>
      </c>
      <c r="D25" s="25">
        <v>15</v>
      </c>
    </row>
    <row r="26" spans="1:5" s="21" customFormat="1" ht="63" x14ac:dyDescent="0.25">
      <c r="A26" s="28" t="s">
        <v>41</v>
      </c>
      <c r="B26" s="30" t="s">
        <v>42</v>
      </c>
      <c r="C26" s="25" t="s">
        <v>12</v>
      </c>
      <c r="D26" s="25">
        <f>29.84*1.25</f>
        <v>37.299999999999997</v>
      </c>
    </row>
    <row r="27" spans="1:5" s="21" customFormat="1" ht="63" x14ac:dyDescent="0.25">
      <c r="A27" s="28" t="s">
        <v>43</v>
      </c>
      <c r="B27" s="30" t="s">
        <v>44</v>
      </c>
      <c r="C27" s="25" t="s">
        <v>12</v>
      </c>
      <c r="D27" s="25">
        <f>10.51*0.2*(0.8+0.5)</f>
        <v>2.7326000000000001</v>
      </c>
    </row>
    <row r="28" spans="1:5" s="21" customFormat="1" ht="78.75" x14ac:dyDescent="0.25">
      <c r="A28" s="28" t="s">
        <v>45</v>
      </c>
      <c r="B28" s="30" t="s">
        <v>46</v>
      </c>
      <c r="C28" s="25" t="s">
        <v>8</v>
      </c>
      <c r="D28" s="25">
        <v>18</v>
      </c>
    </row>
    <row r="29" spans="1:5" s="21" customFormat="1" ht="63" x14ac:dyDescent="0.25">
      <c r="A29" s="28" t="s">
        <v>47</v>
      </c>
      <c r="B29" s="30" t="s">
        <v>48</v>
      </c>
      <c r="C29" s="25" t="s">
        <v>12</v>
      </c>
      <c r="D29" s="25">
        <f>30*0.1*1</f>
        <v>3</v>
      </c>
    </row>
    <row r="30" spans="1:5" s="21" customFormat="1" ht="79.5" thickBot="1" x14ac:dyDescent="0.35">
      <c r="A30" s="28" t="s">
        <v>49</v>
      </c>
      <c r="B30" s="30" t="s">
        <v>50</v>
      </c>
      <c r="C30" s="25" t="s">
        <v>8</v>
      </c>
      <c r="D30" s="25">
        <v>264</v>
      </c>
      <c r="E30" s="31"/>
    </row>
    <row r="31" spans="1:5" s="21" customFormat="1" x14ac:dyDescent="0.25">
      <c r="A31" s="29" t="s">
        <v>51</v>
      </c>
      <c r="B31" s="18" t="s">
        <v>52</v>
      </c>
      <c r="C31" s="19"/>
      <c r="D31" s="20"/>
    </row>
    <row r="32" spans="1:5" s="21" customFormat="1" ht="110.25" x14ac:dyDescent="0.25">
      <c r="A32" s="28"/>
      <c r="B32" s="30" t="s">
        <v>53</v>
      </c>
      <c r="C32" s="26"/>
      <c r="D32" s="27"/>
    </row>
    <row r="33" spans="1:4 16378:16378" s="21" customFormat="1" ht="16.5" thickBot="1" x14ac:dyDescent="0.3">
      <c r="A33" s="28" t="s">
        <v>54</v>
      </c>
      <c r="B33" s="30" t="s">
        <v>55</v>
      </c>
      <c r="C33" s="25" t="s">
        <v>56</v>
      </c>
      <c r="D33" s="25">
        <v>2500</v>
      </c>
    </row>
    <row r="34" spans="1:4 16378:16378" s="21" customFormat="1" x14ac:dyDescent="0.25">
      <c r="A34" s="29" t="s">
        <v>57</v>
      </c>
      <c r="B34" s="18" t="s">
        <v>58</v>
      </c>
      <c r="C34" s="19"/>
      <c r="D34" s="20"/>
    </row>
    <row r="35" spans="1:4 16378:16378" s="21" customFormat="1" ht="126" x14ac:dyDescent="0.25">
      <c r="A35" s="28" t="s">
        <v>59</v>
      </c>
      <c r="B35" s="23" t="s">
        <v>60</v>
      </c>
      <c r="C35" s="32" t="s">
        <v>8</v>
      </c>
      <c r="D35" s="33">
        <v>68</v>
      </c>
    </row>
    <row r="36" spans="1:4 16378:16378" s="21" customFormat="1" ht="126" x14ac:dyDescent="0.25">
      <c r="A36" s="28" t="s">
        <v>61</v>
      </c>
      <c r="B36" s="23" t="s">
        <v>62</v>
      </c>
      <c r="C36" s="32" t="s">
        <v>8</v>
      </c>
      <c r="D36" s="33">
        <v>130</v>
      </c>
    </row>
    <row r="37" spans="1:4 16378:16378" s="21" customFormat="1" ht="78.75" x14ac:dyDescent="0.25">
      <c r="A37" s="28" t="s">
        <v>63</v>
      </c>
      <c r="B37" s="23" t="s">
        <v>64</v>
      </c>
      <c r="C37" s="32" t="s">
        <v>65</v>
      </c>
      <c r="D37" s="33">
        <v>85</v>
      </c>
    </row>
    <row r="38" spans="1:4 16378:16378" s="21" customFormat="1" ht="78.75" x14ac:dyDescent="0.25">
      <c r="A38" s="28" t="s">
        <v>66</v>
      </c>
      <c r="B38" s="23" t="s">
        <v>67</v>
      </c>
      <c r="C38" s="32" t="s">
        <v>65</v>
      </c>
      <c r="D38" s="33">
        <v>61</v>
      </c>
    </row>
    <row r="39" spans="1:4 16378:16378" s="21" customFormat="1" ht="174" thickBot="1" x14ac:dyDescent="0.3">
      <c r="A39" s="28" t="s">
        <v>68</v>
      </c>
      <c r="B39" s="23" t="s">
        <v>69</v>
      </c>
      <c r="C39" s="25" t="s">
        <v>8</v>
      </c>
      <c r="D39" s="25">
        <v>120</v>
      </c>
    </row>
    <row r="40" spans="1:4 16378:16378" s="21" customFormat="1" x14ac:dyDescent="0.25">
      <c r="A40" s="29" t="s">
        <v>70</v>
      </c>
      <c r="B40" s="18" t="s">
        <v>71</v>
      </c>
      <c r="C40" s="19"/>
      <c r="D40" s="20"/>
    </row>
    <row r="41" spans="1:4 16378:16378" s="21" customFormat="1" ht="330.75" x14ac:dyDescent="0.25">
      <c r="A41" s="28" t="s">
        <v>72</v>
      </c>
      <c r="B41" s="30" t="s">
        <v>73</v>
      </c>
      <c r="C41" s="25" t="s">
        <v>10</v>
      </c>
      <c r="D41" s="25">
        <v>3</v>
      </c>
    </row>
    <row r="42" spans="1:4 16378:16378" s="21" customFormat="1" ht="126" x14ac:dyDescent="0.25">
      <c r="A42" s="28" t="s">
        <v>74</v>
      </c>
      <c r="B42" s="23" t="s">
        <v>75</v>
      </c>
      <c r="C42" s="25" t="s">
        <v>10</v>
      </c>
      <c r="D42" s="25">
        <v>8</v>
      </c>
      <c r="XEX42" s="34">
        <f>SUM(D42:XEW42)</f>
        <v>8</v>
      </c>
    </row>
    <row r="43" spans="1:4 16378:16378" s="21" customFormat="1" ht="173.25" x14ac:dyDescent="0.25">
      <c r="A43" s="28" t="s">
        <v>76</v>
      </c>
      <c r="B43" s="30" t="s">
        <v>77</v>
      </c>
      <c r="C43" s="25" t="s">
        <v>65</v>
      </c>
      <c r="D43" s="25">
        <f>9+21+8.15</f>
        <v>38.15</v>
      </c>
      <c r="XEX43" s="34"/>
    </row>
    <row r="44" spans="1:4 16378:16378" s="21" customFormat="1" ht="173.25" x14ac:dyDescent="0.25">
      <c r="A44" s="28" t="s">
        <v>78</v>
      </c>
      <c r="B44" s="30" t="s">
        <v>79</v>
      </c>
      <c r="C44" s="25" t="s">
        <v>65</v>
      </c>
      <c r="D44" s="25">
        <v>16</v>
      </c>
      <c r="XEX44" s="34"/>
    </row>
    <row r="45" spans="1:4 16378:16378" s="21" customFormat="1" ht="96" customHeight="1" x14ac:dyDescent="0.25">
      <c r="A45" s="28" t="s">
        <v>80</v>
      </c>
      <c r="B45" s="30" t="s">
        <v>81</v>
      </c>
      <c r="C45" s="25" t="s">
        <v>8</v>
      </c>
      <c r="D45" s="25">
        <v>67</v>
      </c>
      <c r="XEX45" s="34"/>
    </row>
    <row r="46" spans="1:4 16378:16378" s="21" customFormat="1" ht="409.5" x14ac:dyDescent="0.25">
      <c r="A46" s="28" t="s">
        <v>82</v>
      </c>
      <c r="B46" s="30" t="s">
        <v>113</v>
      </c>
      <c r="C46" s="25" t="s">
        <v>65</v>
      </c>
      <c r="D46" s="25">
        <v>75</v>
      </c>
      <c r="XEX46" s="34"/>
    </row>
    <row r="47" spans="1:4 16378:16378" s="21" customFormat="1" ht="409.6" thickBot="1" x14ac:dyDescent="0.3">
      <c r="A47" s="28" t="s">
        <v>83</v>
      </c>
      <c r="B47" s="30" t="s">
        <v>112</v>
      </c>
      <c r="C47" s="25" t="s">
        <v>65</v>
      </c>
      <c r="D47" s="25">
        <v>16</v>
      </c>
      <c r="XEX47" s="34"/>
    </row>
    <row r="48" spans="1:4 16378:16378" s="21" customFormat="1" x14ac:dyDescent="0.25">
      <c r="A48" s="29" t="s">
        <v>84</v>
      </c>
      <c r="B48" s="18" t="s">
        <v>85</v>
      </c>
      <c r="C48" s="19"/>
      <c r="D48" s="20"/>
    </row>
    <row r="49" spans="1:10" s="21" customFormat="1" ht="396.75" customHeight="1" x14ac:dyDescent="0.25">
      <c r="A49" s="28" t="s">
        <v>86</v>
      </c>
      <c r="B49" s="35" t="s">
        <v>87</v>
      </c>
      <c r="C49" s="32" t="s">
        <v>8</v>
      </c>
      <c r="D49" s="33">
        <v>1010</v>
      </c>
    </row>
    <row r="50" spans="1:10" s="21" customFormat="1" ht="75" x14ac:dyDescent="0.25">
      <c r="A50" s="28" t="s">
        <v>88</v>
      </c>
      <c r="B50" s="35" t="s">
        <v>89</v>
      </c>
      <c r="C50" s="32" t="s">
        <v>12</v>
      </c>
      <c r="D50" s="33">
        <f>D49*0.2</f>
        <v>202</v>
      </c>
    </row>
    <row r="51" spans="1:10" s="21" customFormat="1" ht="30" x14ac:dyDescent="0.25">
      <c r="A51" s="28" t="s">
        <v>90</v>
      </c>
      <c r="B51" s="35" t="s">
        <v>91</v>
      </c>
      <c r="C51" s="32" t="s">
        <v>8</v>
      </c>
      <c r="D51" s="33">
        <v>1010</v>
      </c>
    </row>
    <row r="52" spans="1:10" s="21" customFormat="1" ht="60.75" thickBot="1" x14ac:dyDescent="0.3">
      <c r="A52" s="28" t="s">
        <v>92</v>
      </c>
      <c r="B52" s="35" t="s">
        <v>93</v>
      </c>
      <c r="C52" s="32" t="s">
        <v>10</v>
      </c>
      <c r="D52" s="33">
        <v>105</v>
      </c>
    </row>
    <row r="53" spans="1:10" s="21" customFormat="1" x14ac:dyDescent="0.25">
      <c r="A53" s="29" t="s">
        <v>94</v>
      </c>
      <c r="B53" s="18" t="s">
        <v>95</v>
      </c>
      <c r="C53" s="19"/>
      <c r="D53" s="20"/>
    </row>
    <row r="54" spans="1:10" s="21" customFormat="1" ht="126" x14ac:dyDescent="0.25">
      <c r="A54" s="28" t="s">
        <v>96</v>
      </c>
      <c r="B54" s="23" t="s">
        <v>97</v>
      </c>
      <c r="C54" s="32" t="s">
        <v>98</v>
      </c>
      <c r="D54" s="33">
        <v>0.1</v>
      </c>
    </row>
    <row r="55" spans="1:10" x14ac:dyDescent="0.25">
      <c r="F55" s="21"/>
      <c r="G55" s="21"/>
      <c r="H55" s="21"/>
      <c r="J55" s="21"/>
    </row>
    <row r="56" spans="1:10" x14ac:dyDescent="0.25">
      <c r="F56" s="21"/>
      <c r="G56" s="21"/>
      <c r="H56" s="21"/>
      <c r="J56" s="21"/>
    </row>
    <row r="57" spans="1:10" x14ac:dyDescent="0.25">
      <c r="F57" s="21"/>
      <c r="G57" s="21"/>
      <c r="H57" s="21"/>
      <c r="J57" s="21"/>
    </row>
    <row r="58" spans="1:10" s="1" customFormat="1" ht="52.5" customHeight="1" x14ac:dyDescent="0.25">
      <c r="A58" s="56" t="s">
        <v>111</v>
      </c>
      <c r="B58" s="57"/>
      <c r="C58" s="57"/>
      <c r="D58" s="57"/>
      <c r="F58" s="21"/>
      <c r="G58" s="21"/>
      <c r="H58" s="21"/>
      <c r="J58" s="21"/>
    </row>
    <row r="59" spans="1:10" s="1" customFormat="1" x14ac:dyDescent="0.25">
      <c r="A59" s="49" t="s">
        <v>0</v>
      </c>
      <c r="B59" s="51"/>
      <c r="C59" s="51"/>
      <c r="D59" s="51"/>
      <c r="F59" s="21"/>
      <c r="G59" s="21"/>
      <c r="H59" s="21"/>
      <c r="J59" s="21"/>
    </row>
    <row r="60" spans="1:10" s="21" customFormat="1" ht="315" x14ac:dyDescent="0.25">
      <c r="A60" s="28">
        <v>1</v>
      </c>
      <c r="B60" s="35" t="s">
        <v>99</v>
      </c>
      <c r="C60" s="32" t="s">
        <v>12</v>
      </c>
      <c r="D60" s="33">
        <v>70</v>
      </c>
    </row>
    <row r="61" spans="1:10" s="21" customFormat="1" ht="60" x14ac:dyDescent="0.25">
      <c r="A61" s="28">
        <v>2</v>
      </c>
      <c r="B61" s="35" t="s">
        <v>100</v>
      </c>
      <c r="C61" s="32" t="s">
        <v>101</v>
      </c>
      <c r="D61" s="33">
        <v>1</v>
      </c>
    </row>
    <row r="62" spans="1:10" s="21" customFormat="1" ht="90" x14ac:dyDescent="0.25">
      <c r="A62" s="28">
        <v>3</v>
      </c>
      <c r="B62" s="35" t="s">
        <v>102</v>
      </c>
      <c r="C62" s="32" t="s">
        <v>103</v>
      </c>
      <c r="D62" s="33">
        <v>250</v>
      </c>
    </row>
    <row r="63" spans="1:10" s="21" customFormat="1" ht="90" x14ac:dyDescent="0.25">
      <c r="A63" s="28">
        <v>4</v>
      </c>
      <c r="B63" s="35" t="s">
        <v>104</v>
      </c>
      <c r="C63" s="32" t="s">
        <v>10</v>
      </c>
      <c r="D63" s="33">
        <v>1</v>
      </c>
    </row>
    <row r="64" spans="1:10" s="21" customFormat="1" ht="60" x14ac:dyDescent="0.25">
      <c r="A64" s="28">
        <v>5</v>
      </c>
      <c r="B64" s="35" t="s">
        <v>105</v>
      </c>
      <c r="C64" s="32" t="s">
        <v>103</v>
      </c>
      <c r="D64" s="33">
        <v>30</v>
      </c>
    </row>
    <row r="65" spans="1:31" s="21" customFormat="1" ht="30" x14ac:dyDescent="0.25">
      <c r="A65" s="28">
        <v>6</v>
      </c>
      <c r="B65" s="46" t="s">
        <v>114</v>
      </c>
      <c r="C65" s="32" t="s">
        <v>10</v>
      </c>
      <c r="D65" s="33">
        <v>17</v>
      </c>
    </row>
    <row r="66" spans="1:31" s="21" customFormat="1" ht="105" x14ac:dyDescent="0.25">
      <c r="A66" s="28">
        <v>7</v>
      </c>
      <c r="B66" s="35" t="s">
        <v>106</v>
      </c>
      <c r="C66" s="32" t="s">
        <v>10</v>
      </c>
      <c r="D66" s="33">
        <v>17</v>
      </c>
    </row>
    <row r="67" spans="1:31" s="21" customFormat="1" ht="30" x14ac:dyDescent="0.25">
      <c r="A67" s="28">
        <v>8</v>
      </c>
      <c r="B67" s="35" t="s">
        <v>107</v>
      </c>
      <c r="C67" s="32" t="s">
        <v>103</v>
      </c>
      <c r="D67" s="33">
        <v>34</v>
      </c>
    </row>
    <row r="68" spans="1:31" s="21" customFormat="1" ht="135" x14ac:dyDescent="0.25">
      <c r="A68" s="28">
        <v>9</v>
      </c>
      <c r="B68" s="35" t="s">
        <v>108</v>
      </c>
      <c r="C68" s="32" t="s">
        <v>103</v>
      </c>
      <c r="D68" s="33">
        <v>360</v>
      </c>
    </row>
    <row r="69" spans="1:31" s="21" customFormat="1" x14ac:dyDescent="0.25">
      <c r="A69" s="28">
        <v>10</v>
      </c>
      <c r="B69" s="35" t="s">
        <v>109</v>
      </c>
      <c r="C69" s="32" t="s">
        <v>101</v>
      </c>
      <c r="D69" s="33">
        <v>1</v>
      </c>
    </row>
    <row r="70" spans="1:31" s="43" customFormat="1" x14ac:dyDescent="0.25">
      <c r="A70" s="39"/>
      <c r="B70" s="40"/>
      <c r="C70" s="41"/>
      <c r="D70" s="42"/>
      <c r="E70" s="6"/>
      <c r="F70" s="21"/>
      <c r="G70" s="21"/>
      <c r="H70" s="21"/>
      <c r="J70" s="21"/>
      <c r="O70" s="44"/>
      <c r="AE70" s="45"/>
    </row>
    <row r="71" spans="1:31" x14ac:dyDescent="0.2">
      <c r="B71" s="55"/>
      <c r="C71" s="55"/>
      <c r="D71" s="55"/>
    </row>
  </sheetData>
  <mergeCells count="8">
    <mergeCell ref="B71:D71"/>
    <mergeCell ref="A58:D58"/>
    <mergeCell ref="A59:D59"/>
    <mergeCell ref="A1:D1"/>
    <mergeCell ref="A2:D2"/>
    <mergeCell ref="A3:D3"/>
    <mergeCell ref="B5:D5"/>
    <mergeCell ref="A6:D6"/>
  </mergeCells>
  <pageMargins left="0.7" right="0.7" top="0.75" bottom="0.75" header="0.3" footer="0.3"/>
  <pageSetup paperSize="9" scale="92" fitToHeight="0" orientation="portrait" r:id="rId1"/>
  <rowBreaks count="2" manualBreakCount="2">
    <brk id="39" max="4" man="1"/>
    <brk id="4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TENDER</vt:lpstr>
      <vt:lpstr>TENDER!Print_Area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jovanka</cp:lastModifiedBy>
  <cp:lastPrinted>2020-08-25T11:02:21Z</cp:lastPrinted>
  <dcterms:created xsi:type="dcterms:W3CDTF">2020-08-21T07:56:24Z</dcterms:created>
  <dcterms:modified xsi:type="dcterms:W3CDTF">2020-08-26T12:56:03Z</dcterms:modified>
</cp:coreProperties>
</file>